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Services Sector\"/>
    </mc:Choice>
  </mc:AlternateContent>
  <xr:revisionPtr revIDLastSave="0" documentId="13_ncr:1_{72B57167-4D25-4F13-915E-EFB3B6A87E7C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5" i="2" l="1"/>
  <c r="C19" i="2"/>
  <c r="C18" i="2"/>
  <c r="C17" i="2"/>
  <c r="F31" i="2" l="1"/>
  <c r="G31" i="2"/>
  <c r="D27" i="2" l="1"/>
  <c r="E27" i="2"/>
  <c r="F27" i="2"/>
  <c r="G27" i="2"/>
  <c r="C27" i="2"/>
  <c r="D20" i="2"/>
  <c r="E20" i="2"/>
  <c r="F20" i="2"/>
  <c r="G20" i="2"/>
  <c r="C20" i="2"/>
  <c r="D18" i="2"/>
  <c r="E18" i="2"/>
  <c r="F18" i="2"/>
  <c r="G18" i="2"/>
  <c r="D38" i="2" l="1"/>
  <c r="D35" i="2" s="1"/>
  <c r="E38" i="2"/>
  <c r="E35" i="2" s="1"/>
  <c r="F38" i="2"/>
  <c r="F35" i="2" s="1"/>
  <c r="G38" i="2"/>
  <c r="G35" i="2" s="1"/>
  <c r="C38" i="2"/>
  <c r="D37" i="2"/>
  <c r="E37" i="2"/>
  <c r="F37" i="2"/>
  <c r="G37" i="2"/>
  <c r="C37" i="2"/>
  <c r="D34" i="2"/>
  <c r="E34" i="2"/>
  <c r="F34" i="2"/>
  <c r="G34" i="2"/>
  <c r="C34" i="2"/>
  <c r="D33" i="2"/>
  <c r="E33" i="2"/>
  <c r="F33" i="2"/>
  <c r="G33" i="2"/>
  <c r="C33" i="2"/>
  <c r="D30" i="2"/>
  <c r="E30" i="2"/>
  <c r="F30" i="2"/>
  <c r="G30" i="2"/>
  <c r="C30" i="2"/>
  <c r="D29" i="2"/>
  <c r="E29" i="2"/>
  <c r="F29" i="2"/>
  <c r="G29" i="2"/>
  <c r="C29" i="2"/>
  <c r="D26" i="2" l="1"/>
  <c r="E26" i="2"/>
  <c r="F26" i="2"/>
  <c r="G26" i="2"/>
  <c r="C26" i="2"/>
  <c r="D25" i="2"/>
  <c r="E25" i="2"/>
  <c r="F25" i="2"/>
  <c r="G25" i="2"/>
  <c r="C25" i="2"/>
  <c r="D24" i="2"/>
  <c r="E24" i="2"/>
  <c r="F24" i="2"/>
  <c r="G24" i="2"/>
  <c r="C24" i="2"/>
  <c r="D23" i="2" l="1"/>
  <c r="E23" i="2"/>
  <c r="F23" i="2"/>
  <c r="G23" i="2"/>
  <c r="C23" i="2"/>
  <c r="D21" i="2" l="1"/>
  <c r="E21" i="2"/>
  <c r="F21" i="2"/>
  <c r="G21" i="2"/>
  <c r="C21" i="2"/>
  <c r="D19" i="2"/>
  <c r="E19" i="2"/>
  <c r="F19" i="2"/>
  <c r="G19" i="2"/>
  <c r="G17" i="2" l="1"/>
  <c r="F17" i="2"/>
  <c r="E17" i="2"/>
  <c r="D17" i="2"/>
</calcChain>
</file>

<file path=xl/sharedStrings.xml><?xml version="1.0" encoding="utf-8"?>
<sst xmlns="http://schemas.openxmlformats.org/spreadsheetml/2006/main" count="234" uniqueCount="219">
  <si>
    <t>AL-ZARQA EDUCATIONAL &amp; INVESTMENT</t>
  </si>
  <si>
    <t>PETRA EDUCATION COMPANY</t>
  </si>
  <si>
    <t>الإسراء للتعليم والإستثمار</t>
  </si>
  <si>
    <t>البتراء للتعليم</t>
  </si>
  <si>
    <t>الزرقاء للتعليم والاستثمار</t>
  </si>
  <si>
    <t>العربية الدولية للتعليم والاستثمار</t>
  </si>
  <si>
    <t>فيلادلفيا الدولية للاستثمارات التعليمية</t>
  </si>
  <si>
    <t>AL-ISRA FOR EDUCATION AND INVESTMENT</t>
  </si>
  <si>
    <t xml:space="preserve">PHILADELPHIA INTERNATIONAL EDUCATIONAL INVESTMENT </t>
  </si>
  <si>
    <t>THE ARAB INTERNATIONL FOR EDUCATION &amp; INVESTMENT</t>
  </si>
  <si>
    <t>Statement of financial position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</si>
  <si>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</si>
  <si>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</si>
  <si>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</si>
  <si>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</si>
  <si>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</si>
  <si>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</si>
  <si>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</si>
  <si>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</si>
  <si>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</si>
  <si>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</si>
  <si>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</si>
  <si>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</si>
  <si>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</si>
  <si>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</si>
  <si>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</si>
  <si>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</si>
  <si>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</si>
  <si>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</si>
  <si>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</si>
  <si>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</si>
  <si>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</si>
  <si>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</si>
  <si>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</si>
  <si>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</si>
  <si>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</si>
  <si>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</si>
  <si>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</si>
  <si>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</si>
  <si>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</si>
  <si>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</si>
  <si>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</si>
  <si>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</si>
  <si>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</si>
  <si>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</si>
  <si>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</si>
  <si>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</si>
  <si>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</si>
  <si>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</si>
  <si>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</si>
  <si>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</si>
  <si>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</si>
  <si>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</si>
  <si>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</si>
  <si>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</si>
  <si>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</si>
  <si>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</si>
  <si>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</si>
  <si>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</si>
  <si>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</si>
  <si>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</si>
  <si>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</si>
  <si>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</si>
  <si>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</si>
  <si>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</si>
  <si>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</si>
  <si>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</si>
  <si>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</si>
  <si>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</si>
  <si>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</si>
  <si>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</si>
  <si>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</si>
  <si>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</si>
  <si>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</si>
  <si>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</si>
  <si>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</si>
  <si>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</si>
  <si>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</si>
  <si>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</si>
  <si>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الذمم التجارية والذمم المدينة الأخرى غير المتداولة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</si>
  <si>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</si>
  <si>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</si>
  <si>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</si>
  <si>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</si>
  <si>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</si>
  <si>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</si>
  <si>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</si>
  <si>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</si>
  <si>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</si>
  <si>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إجمالي الموجودات المتداولة</t>
  </si>
  <si>
    <t>مجموع الموجودات</t>
  </si>
  <si>
    <t>رأس المال المدفوع</t>
  </si>
  <si>
    <t>أرباح مدورة</t>
  </si>
  <si>
    <t>احتياطي اجباري</t>
  </si>
  <si>
    <t>إحتياطي اختياري</t>
  </si>
  <si>
    <t>إحتياطي خاص</t>
  </si>
  <si>
    <t>إحتياطي القيمة العادلة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</si>
  <si>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</si>
  <si>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</si>
  <si>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</si>
  <si>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</si>
  <si>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</si>
  <si>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</si>
  <si>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التزام غير المتداول مقابل عقد تاجير تمويلي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</si>
  <si>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</si>
  <si>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</si>
  <si>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</si>
  <si>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</si>
  <si>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</si>
  <si>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</si>
  <si>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</si>
  <si>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مخصص ضريبة دخل</t>
  </si>
  <si>
    <t>امانات مستردة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</si>
  <si>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</si>
  <si>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</si>
  <si>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</si>
  <si>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</si>
  <si>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</si>
  <si>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>الايرادات التشغيلية</t>
  </si>
  <si>
    <t>مصاريف تشغيلية</t>
  </si>
  <si>
    <t>مجمل الربح</t>
  </si>
  <si>
    <t>المصاريف الادارية والعمومية</t>
  </si>
  <si>
    <t>الربح (الخسارة) من الأنشطة التشغيلية</t>
  </si>
  <si>
    <t>مخصصات أخرى</t>
  </si>
  <si>
    <t>الإيرادات الأخرى</t>
  </si>
  <si>
    <t>مصاريف أخرى</t>
  </si>
  <si>
    <t>ارباح (خسائر) موجودات مالية بالقيمة العادلة من خلال قائمة الدخل</t>
  </si>
  <si>
    <t>الدخل التمويلي</t>
  </si>
  <si>
    <t>تكاليف التمويل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</si>
  <si>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</si>
  <si>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</si>
  <si>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</si>
  <si>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</si>
  <si>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</si>
  <si>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</si>
  <si>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</si>
  <si>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</si>
  <si>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</si>
  <si>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</si>
  <si>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قروض وسلف الموظفين المتداولة</t>
  </si>
  <si>
    <t>أسهم الخزينة</t>
  </si>
  <si>
    <t>حصص ملكية أخرى</t>
  </si>
  <si>
    <t>مطلوبات مالية متداولة أخرى</t>
  </si>
  <si>
    <t/>
  </si>
  <si>
    <t>الربح (الخسارة)، المنسوب إلى مالكي الشركة الأم</t>
  </si>
  <si>
    <t>الربح (الخسارة)، المنسوب إلى حقوق غير المسيطرين</t>
  </si>
  <si>
    <t>Non-current finance lease obligations</t>
  </si>
  <si>
    <t>Bank overdraft</t>
  </si>
  <si>
    <t>Current finance lease obligations</t>
  </si>
  <si>
    <t>البيانات المالية السنوية لعام 2023</t>
  </si>
  <si>
    <t>Annual Financial Data for the Year 2023</t>
  </si>
  <si>
    <t>Property, plant and equipment</t>
  </si>
  <si>
    <t>Intangible assets</t>
  </si>
  <si>
    <t>Investment property</t>
  </si>
  <si>
    <t>Investments in subsidiaries, joint ventures and associates</t>
  </si>
  <si>
    <t>Financial assets at amortized cost</t>
  </si>
  <si>
    <t>Trade and other non-current receivables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</si>
  <si>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</si>
  <si>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</si>
  <si>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</si>
  <si>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</si>
  <si>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</si>
  <si>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</si>
  <si>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</si>
  <si>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Current loans and advances from employees</t>
  </si>
  <si>
    <t>Cash on hand and at banks</t>
  </si>
  <si>
    <t>Other current assets</t>
  </si>
  <si>
    <t>Total current assets</t>
  </si>
  <si>
    <t>Total assets</t>
  </si>
  <si>
    <t>Paid-up capital</t>
  </si>
  <si>
    <t>Retained earnings</t>
  </si>
  <si>
    <t>Treasury shares</t>
  </si>
  <si>
    <t>Other equity interest</t>
  </si>
  <si>
    <t>Statutory reserve</t>
  </si>
  <si>
    <t>Voluntary reserve</t>
  </si>
  <si>
    <t>Special reserve</t>
  </si>
  <si>
    <t>Fair value reserve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</si>
  <si>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</si>
  <si>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</si>
  <si>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</si>
  <si>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</si>
  <si>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</si>
  <si>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</si>
  <si>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</si>
  <si>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</si>
  <si>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</si>
  <si>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</si>
  <si>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</si>
  <si>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Other current financial liabilities</t>
  </si>
  <si>
    <t>Income tax provision</t>
  </si>
  <si>
    <t>Refundable deposits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</si>
  <si>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</si>
  <si>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</si>
  <si>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</si>
  <si>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</si>
  <si>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</si>
  <si>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Operating revenue</t>
  </si>
  <si>
    <t>Operating expense</t>
  </si>
  <si>
    <t>Gross profit</t>
  </si>
  <si>
    <t>General and administrative expenses</t>
  </si>
  <si>
    <t>Profit (loss) from operating activities</t>
  </si>
  <si>
    <t>Other provisions</t>
  </si>
  <si>
    <t>Other income</t>
  </si>
  <si>
    <t>Other expense</t>
  </si>
  <si>
    <t>Gains (losses) on financial assets at fair value through income statement</t>
  </si>
  <si>
    <t>Finance income</t>
  </si>
  <si>
    <t>Finance costs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</si>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</sst>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4" fillId="0" borderId="0" xfId="0" applyFont="1"/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0" fillId="0" borderId="12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24</xdr:col>
      <xdr:colOff>590550</xdr:colOff>
      <xdr:row>3</xdr:row>
      <xdr:rowOff>9525</xdr:rowOff>
    </xdr:to>
    <xdr:pic>
      <xdr:nvPicPr>
        <xdr:cNvPr id="1028" name="Picture 1">
          <a:extLst>
            <a:ext uri="{FF2B5EF4-FFF2-40B4-BE49-F238E27FC236}">
              <a16:creationId xmlns:a16="http://schemas.microsoft.com/office/drawing/2014/main" id="{D626B3C2-17F2-4E52-B9A2-C16EC7D1E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593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89"/>
  <sheetViews>
    <sheetView tabSelected="1" workbookViewId="0">
      <selection activeCell="A7" sqref="A7"/>
    </sheetView>
  </sheetViews>
  <sheetFormatPr defaultRowHeight="12.75" x14ac:dyDescent="0.2"/>
  <cols>
    <col min="1" max="1" width="50.42578125" customWidth="1"/>
    <col min="2" max="6" width="16.7109375" customWidth="1"/>
    <col min="7" max="7" width="49.42578125" bestFit="1" customWidth="1"/>
    <col min="8" max="8" width="30.28515625" customWidth="1"/>
  </cols>
  <sheetData>
    <row r="7" spans="1:7" ht="15" x14ac:dyDescent="0.25">
      <c r="A7" s="31" t="s">
        <v>150</v>
      </c>
      <c r="G7" s="31" t="s">
        <v>149</v>
      </c>
    </row>
    <row r="9" spans="1:7" ht="51" x14ac:dyDescent="0.2">
      <c r="A9" s="6"/>
      <c r="B9" s="32" t="s">
        <v>7</v>
      </c>
      <c r="C9" s="33" t="s">
        <v>0</v>
      </c>
      <c r="D9" s="33" t="s">
        <v>1</v>
      </c>
      <c r="E9" s="33" t="s">
        <v>8</v>
      </c>
      <c r="F9" s="33" t="s">
        <v>9</v>
      </c>
      <c r="G9" s="6"/>
    </row>
    <row r="10" spans="1:7" ht="25.5" customHeight="1" x14ac:dyDescent="0.2">
      <c r="A10" s="7"/>
      <c r="B10" s="32" t="s">
        <v>2</v>
      </c>
      <c r="C10" s="33" t="s">
        <v>4</v>
      </c>
      <c r="D10" s="33" t="s">
        <v>3</v>
      </c>
      <c r="E10" s="33" t="s">
        <v>6</v>
      </c>
      <c r="F10" s="33" t="s">
        <v>5</v>
      </c>
      <c r="G10" s="7"/>
    </row>
    <row r="11" spans="1:7" x14ac:dyDescent="0.2">
      <c r="A11" s="8"/>
      <c r="B11" s="5">
        <v>131220</v>
      </c>
      <c r="C11" s="4">
        <v>131051</v>
      </c>
      <c r="D11" s="4">
        <v>131221</v>
      </c>
      <c r="E11" s="4">
        <v>131222</v>
      </c>
      <c r="F11" s="4">
        <v>131052</v>
      </c>
      <c r="G11" s="8"/>
    </row>
    <row r="13" spans="1:7" x14ac:dyDescent="0.2">
      <c r="A13" s="9" t="s">
        <v>10</v>
      </c>
      <c r="G13" s="9" t="s">
        <v>11</v>
      </c>
    </row>
    <row r="14" spans="1:7" x14ac:dyDescent="0.2">
      <c r="A14" s="2" t="s">
        <v>151</v>
      </c>
      <c r="B14" s="14">
        <v>19209824</v>
      </c>
      <c r="C14" s="13">
        <v>62477854</v>
      </c>
      <c r="D14" s="13">
        <v>37833855</v>
      </c>
      <c r="E14" s="13">
        <v>26132170</v>
      </c>
      <c r="F14" s="13">
        <v>27923649</v>
      </c>
      <c r="G14" s="12" t="s">
        <v>73</v>
      </c>
    </row>
    <row r="15" spans="1:7" x14ac:dyDescent="0.2">
      <c r="A15" s="2" t="s">
        <v>152</v>
      </c>
      <c r="B15" s="13">
        <v>275578</v>
      </c>
      <c r="C15" s="3">
        <v>0</v>
      </c>
      <c r="D15" s="3">
        <v>0</v>
      </c>
      <c r="E15" s="3">
        <v>0</v>
      </c>
      <c r="F15" s="13">
        <v>7753</v>
      </c>
      <c r="G15" s="1" t="s">
        <v>74</v>
      </c>
    </row>
    <row r="16" spans="1:7" x14ac:dyDescent="0.2">
      <c r="A16" s="2" t="s">
        <v>153</v>
      </c>
      <c r="B16" s="13">
        <v>6996417</v>
      </c>
      <c r="C16" s="3">
        <v>0</v>
      </c>
      <c r="D16" s="3">
        <v>0</v>
      </c>
      <c r="E16" s="3">
        <v>0</v>
      </c>
      <c r="F16" s="3">
        <v>0</v>
      </c>
      <c r="G16" s="1" t="s">
        <v>75</v>
      </c>
    </row>
    <row r="17" spans="1:7" x14ac:dyDescent="0.2">
      <c r="A17" s="2" t="s">
        <v>154</v>
      </c>
      <c r="B17" s="3">
        <v>0</v>
      </c>
      <c r="C17" s="3">
        <v>0</v>
      </c>
      <c r="D17" s="3">
        <v>0</v>
      </c>
      <c r="E17" s="3">
        <v>0</v>
      </c>
      <c r="F17" s="13">
        <v>47194483</v>
      </c>
      <c r="G17" s="1" t="s">
        <v>76</v>
      </c>
    </row>
    <row r="18" spans="1:7" x14ac:dyDescent="0.2">
      <c r="A18" s="2"/>
      <c r="B18" s="3">
        <v>0</v>
      </c>
      <c r="C18" s="13">
        <v>799521</v>
      </c>
      <c r="D18" s="3">
        <v>0</v>
      </c>
      <c r="E18" s="13">
        <v>1</v>
      </c>
      <c r="F18" s="13">
        <v>120486</v>
      </c>
      <c r="G18" s="1" t="s">
        <v>77</v>
      </c>
    </row>
    <row r="19" spans="1:7" x14ac:dyDescent="0.2">
      <c r="A19" s="2" t="s">
        <v>155</v>
      </c>
      <c r="B19" s="3">
        <v>0</v>
      </c>
      <c r="C19" s="3">
        <v>0</v>
      </c>
      <c r="D19" s="13">
        <v>0</v>
      </c>
      <c r="E19" s="3">
        <v>0</v>
      </c>
      <c r="F19" s="3">
        <v>0</v>
      </c>
      <c r="G19" s="1" t="s">
        <v>78</v>
      </c>
    </row>
    <row r="20" spans="1:7" x14ac:dyDescent="0.2">
      <c r="A20" s="2" t="s">
        <v>156</v>
      </c>
      <c r="B20" s="3">
        <v>0</v>
      </c>
      <c r="C20" s="3">
        <v>0</v>
      </c>
      <c r="D20" s="3">
        <v>0</v>
      </c>
      <c r="E20" s="3">
        <v>0</v>
      </c>
      <c r="F20" s="13">
        <v>2100</v>
      </c>
      <c r="G20" s="1" t="s">
        <v>79</v>
      </c>
    </row>
    <row r="21" spans="1:7" x14ac:dyDescent="0.2">
      <c r="A21" s="2" t="s">
        <v>157</v>
      </c>
      <c r="B21" s="3">
        <v>0</v>
      </c>
      <c r="C21" s="3">
        <v>0</v>
      </c>
      <c r="D21" s="13">
        <v>1860763</v>
      </c>
      <c r="E21" s="3">
        <v>0</v>
      </c>
      <c r="F21" s="13">
        <v>6677343</v>
      </c>
      <c r="G21" s="1" t="s">
        <v>80</v>
      </c>
    </row>
    <row r="22" spans="1:7" x14ac:dyDescent="0.2">
      <c r="A22" s="2" t="s">
        <v>158</v>
      </c>
      <c r="B22" s="3">
        <v>0</v>
      </c>
      <c r="C22" s="3">
        <v>0</v>
      </c>
      <c r="D22" s="3">
        <v>0</v>
      </c>
      <c r="E22" s="3">
        <v>0</v>
      </c>
      <c r="F22" s="13">
        <v>2881764</v>
      </c>
      <c r="G22" s="1" t="s">
        <v>81</v>
      </c>
    </row>
    <row r="23" spans="1:7" x14ac:dyDescent="0.2">
      <c r="A23" s="2" t="s">
        <v>159</v>
      </c>
      <c r="B23" s="13">
        <v>26481819</v>
      </c>
      <c r="C23" s="13">
        <v>63277375</v>
      </c>
      <c r="D23" s="13">
        <v>39694618</v>
      </c>
      <c r="E23" s="13">
        <v>26132171</v>
      </c>
      <c r="F23" s="13">
        <v>84807578</v>
      </c>
      <c r="G23" s="1" t="s">
        <v>82</v>
      </c>
    </row>
    <row r="24" spans="1:7" x14ac:dyDescent="0.2">
      <c r="A24" s="2" t="s">
        <v>160</v>
      </c>
      <c r="B24" s="13">
        <v>140016</v>
      </c>
      <c r="C24" s="13">
        <v>396925</v>
      </c>
      <c r="D24" s="13">
        <v>170480</v>
      </c>
      <c r="E24" s="3">
        <v>0</v>
      </c>
      <c r="F24" s="13">
        <v>495478</v>
      </c>
      <c r="G24" s="1" t="s">
        <v>83</v>
      </c>
    </row>
    <row r="25" spans="1:7" x14ac:dyDescent="0.2">
      <c r="A25" s="2" t="s">
        <v>161</v>
      </c>
      <c r="B25" s="13">
        <v>3394251</v>
      </c>
      <c r="C25" s="13">
        <v>281060</v>
      </c>
      <c r="D25" s="13">
        <v>5386182</v>
      </c>
      <c r="E25" s="13">
        <v>2103442</v>
      </c>
      <c r="F25" s="13">
        <v>2509634</v>
      </c>
      <c r="G25" s="1" t="s">
        <v>84</v>
      </c>
    </row>
    <row r="26" spans="1:7" x14ac:dyDescent="0.2">
      <c r="A26" s="2" t="s">
        <v>162</v>
      </c>
      <c r="B26" s="13">
        <v>2522854</v>
      </c>
      <c r="C26" s="13">
        <v>94272</v>
      </c>
      <c r="D26" s="13">
        <v>2500000</v>
      </c>
      <c r="E26" s="3">
        <v>0</v>
      </c>
      <c r="F26" s="13">
        <v>422343</v>
      </c>
      <c r="G26" s="1" t="s">
        <v>85</v>
      </c>
    </row>
    <row r="27" spans="1:7" x14ac:dyDescent="0.2">
      <c r="A27" s="2" t="s">
        <v>163</v>
      </c>
      <c r="B27" s="3">
        <v>0</v>
      </c>
      <c r="C27" s="3">
        <v>0</v>
      </c>
      <c r="D27" s="3">
        <v>0</v>
      </c>
      <c r="E27" s="3">
        <v>0</v>
      </c>
      <c r="F27" s="13">
        <v>173700</v>
      </c>
      <c r="G27" s="1" t="s">
        <v>86</v>
      </c>
    </row>
    <row r="28" spans="1:7" x14ac:dyDescent="0.2">
      <c r="A28" s="2" t="s">
        <v>164</v>
      </c>
      <c r="B28" s="13">
        <v>0</v>
      </c>
      <c r="C28" s="3">
        <v>0</v>
      </c>
      <c r="D28" s="3">
        <v>0</v>
      </c>
      <c r="E28" s="3">
        <v>0</v>
      </c>
      <c r="F28" s="3">
        <v>0</v>
      </c>
      <c r="G28" s="1" t="s">
        <v>139</v>
      </c>
    </row>
    <row r="29" spans="1:7" x14ac:dyDescent="0.2">
      <c r="A29" s="2" t="s">
        <v>165</v>
      </c>
      <c r="B29" s="13">
        <v>7978141</v>
      </c>
      <c r="C29" s="13">
        <v>2816936</v>
      </c>
      <c r="D29" s="13">
        <v>5236245</v>
      </c>
      <c r="E29" s="13">
        <v>251761</v>
      </c>
      <c r="F29" s="13">
        <v>5728059</v>
      </c>
      <c r="G29" s="1" t="s">
        <v>87</v>
      </c>
    </row>
    <row r="30" spans="1:7" x14ac:dyDescent="0.2">
      <c r="A30" s="2" t="s">
        <v>166</v>
      </c>
      <c r="B30" s="13">
        <v>199298</v>
      </c>
      <c r="C30" s="13">
        <v>5073639</v>
      </c>
      <c r="D30" s="13">
        <v>937817</v>
      </c>
      <c r="E30" s="13">
        <v>315855</v>
      </c>
      <c r="F30" s="13">
        <v>7003600</v>
      </c>
      <c r="G30" s="1" t="s">
        <v>88</v>
      </c>
    </row>
    <row r="31" spans="1:7" x14ac:dyDescent="0.2">
      <c r="A31" s="2" t="s">
        <v>167</v>
      </c>
      <c r="B31" s="13">
        <v>14234560</v>
      </c>
      <c r="C31" s="13">
        <v>8662832</v>
      </c>
      <c r="D31" s="13">
        <v>14230724</v>
      </c>
      <c r="E31" s="13">
        <v>2671058</v>
      </c>
      <c r="F31" s="13">
        <v>16332814</v>
      </c>
      <c r="G31" s="1" t="s">
        <v>89</v>
      </c>
    </row>
    <row r="32" spans="1:7" x14ac:dyDescent="0.2">
      <c r="A32" s="2" t="s">
        <v>168</v>
      </c>
      <c r="B32" s="13">
        <v>40716379</v>
      </c>
      <c r="C32" s="13">
        <v>71940207</v>
      </c>
      <c r="D32" s="13">
        <v>53925342</v>
      </c>
      <c r="E32" s="13">
        <v>28803229</v>
      </c>
      <c r="F32" s="13">
        <v>101140392</v>
      </c>
      <c r="G32" s="1" t="s">
        <v>90</v>
      </c>
    </row>
    <row r="33" spans="1:7" x14ac:dyDescent="0.2">
      <c r="A33" s="2" t="s">
        <v>169</v>
      </c>
      <c r="B33" s="13">
        <v>15000000</v>
      </c>
      <c r="C33" s="13">
        <v>16500000</v>
      </c>
      <c r="D33" s="13">
        <v>20000000</v>
      </c>
      <c r="E33" s="13">
        <v>15000000</v>
      </c>
      <c r="F33" s="13">
        <v>40500000</v>
      </c>
      <c r="G33" s="1" t="s">
        <v>91</v>
      </c>
    </row>
    <row r="34" spans="1:7" x14ac:dyDescent="0.2">
      <c r="A34" s="2" t="s">
        <v>170</v>
      </c>
      <c r="B34" s="13">
        <v>11153404</v>
      </c>
      <c r="C34" s="13">
        <v>526938</v>
      </c>
      <c r="D34" s="13">
        <v>20710164</v>
      </c>
      <c r="E34" s="13">
        <v>3446686</v>
      </c>
      <c r="F34" s="13">
        <v>25429009</v>
      </c>
      <c r="G34" s="1" t="s">
        <v>92</v>
      </c>
    </row>
    <row r="35" spans="1:7" x14ac:dyDescent="0.2">
      <c r="A35" s="2" t="s">
        <v>171</v>
      </c>
      <c r="B35" s="3">
        <v>0</v>
      </c>
      <c r="C35" s="3">
        <v>0</v>
      </c>
      <c r="D35" s="3">
        <v>0</v>
      </c>
      <c r="E35" s="3">
        <v>0</v>
      </c>
      <c r="F35" s="13">
        <v>0</v>
      </c>
      <c r="G35" s="1" t="s">
        <v>140</v>
      </c>
    </row>
    <row r="36" spans="1:7" x14ac:dyDescent="0.2">
      <c r="A36" s="10" t="s">
        <v>172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0" t="s">
        <v>141</v>
      </c>
    </row>
    <row r="37" spans="1:7" x14ac:dyDescent="0.2">
      <c r="A37" s="2" t="s">
        <v>173</v>
      </c>
      <c r="B37" s="13">
        <v>3750000</v>
      </c>
      <c r="C37" s="13">
        <v>4125000</v>
      </c>
      <c r="D37" s="13">
        <v>5000000</v>
      </c>
      <c r="E37" s="13">
        <v>3750000</v>
      </c>
      <c r="F37" s="13">
        <v>10125000</v>
      </c>
      <c r="G37" s="1" t="s">
        <v>93</v>
      </c>
    </row>
    <row r="38" spans="1:7" x14ac:dyDescent="0.2">
      <c r="A38" s="2" t="s">
        <v>174</v>
      </c>
      <c r="B38" s="13">
        <v>4892472</v>
      </c>
      <c r="C38" s="13">
        <v>2618483</v>
      </c>
      <c r="D38" s="3">
        <v>0</v>
      </c>
      <c r="E38" s="3">
        <v>0</v>
      </c>
      <c r="F38" s="3">
        <v>0</v>
      </c>
      <c r="G38" s="1" t="s">
        <v>94</v>
      </c>
    </row>
    <row r="39" spans="1:7" x14ac:dyDescent="0.2">
      <c r="A39" s="2" t="s">
        <v>175</v>
      </c>
      <c r="B39" s="3">
        <v>0</v>
      </c>
      <c r="C39" s="13">
        <v>5431681</v>
      </c>
      <c r="D39" s="3">
        <v>0</v>
      </c>
      <c r="E39" s="3">
        <v>0</v>
      </c>
      <c r="F39" s="3">
        <v>0</v>
      </c>
      <c r="G39" s="1" t="s">
        <v>95</v>
      </c>
    </row>
    <row r="40" spans="1:7" x14ac:dyDescent="0.2">
      <c r="A40" s="2" t="s">
        <v>176</v>
      </c>
      <c r="B40" s="3">
        <v>0</v>
      </c>
      <c r="C40" s="13">
        <v>-218112</v>
      </c>
      <c r="D40" s="3">
        <v>0</v>
      </c>
      <c r="E40" s="13">
        <v>-99660</v>
      </c>
      <c r="F40" s="13">
        <v>433904</v>
      </c>
      <c r="G40" s="1" t="s">
        <v>96</v>
      </c>
    </row>
    <row r="41" spans="1:7" x14ac:dyDescent="0.2">
      <c r="A41" s="2" t="s">
        <v>177</v>
      </c>
      <c r="B41" s="13">
        <v>34795876</v>
      </c>
      <c r="C41" s="13">
        <v>28983990</v>
      </c>
      <c r="D41" s="3">
        <v>45710164</v>
      </c>
      <c r="E41" s="3">
        <v>22097026</v>
      </c>
      <c r="F41" s="13">
        <v>76487913</v>
      </c>
      <c r="G41" s="1" t="s">
        <v>97</v>
      </c>
    </row>
    <row r="42" spans="1:7" x14ac:dyDescent="0.2">
      <c r="A42" s="2" t="s">
        <v>178</v>
      </c>
      <c r="B42" s="3">
        <v>0</v>
      </c>
      <c r="C42" s="3">
        <v>0</v>
      </c>
      <c r="D42" s="3">
        <v>0</v>
      </c>
      <c r="E42" s="3">
        <v>0</v>
      </c>
      <c r="F42" s="13">
        <v>1635</v>
      </c>
      <c r="G42" s="1" t="s">
        <v>98</v>
      </c>
    </row>
    <row r="43" spans="1:7" x14ac:dyDescent="0.2">
      <c r="A43" s="2" t="s">
        <v>179</v>
      </c>
      <c r="B43" s="13">
        <v>34795876</v>
      </c>
      <c r="C43" s="13">
        <v>28983990</v>
      </c>
      <c r="D43" s="13">
        <v>45710164</v>
      </c>
      <c r="E43" s="13">
        <v>22097026</v>
      </c>
      <c r="F43" s="13">
        <v>76489548</v>
      </c>
      <c r="G43" s="1" t="s">
        <v>99</v>
      </c>
    </row>
    <row r="44" spans="1:7" x14ac:dyDescent="0.2">
      <c r="A44" s="2" t="s">
        <v>180</v>
      </c>
      <c r="B44" s="13">
        <v>0</v>
      </c>
      <c r="C44" s="3">
        <v>0</v>
      </c>
      <c r="D44" s="3">
        <v>0</v>
      </c>
      <c r="E44" s="3">
        <v>0</v>
      </c>
      <c r="F44" s="13">
        <v>357966</v>
      </c>
      <c r="G44" s="1" t="s">
        <v>100</v>
      </c>
    </row>
    <row r="45" spans="1:7" x14ac:dyDescent="0.2">
      <c r="A45" s="2" t="s">
        <v>181</v>
      </c>
      <c r="B45" s="3">
        <v>0</v>
      </c>
      <c r="C45" s="13">
        <v>18989947</v>
      </c>
      <c r="D45" s="3">
        <v>0</v>
      </c>
      <c r="E45" s="13">
        <v>1195431</v>
      </c>
      <c r="F45" s="13">
        <v>0</v>
      </c>
      <c r="G45" s="1" t="s">
        <v>101</v>
      </c>
    </row>
    <row r="46" spans="1:7" x14ac:dyDescent="0.2">
      <c r="A46" s="2" t="s">
        <v>182</v>
      </c>
      <c r="B46" s="3">
        <v>0</v>
      </c>
      <c r="C46" s="3">
        <v>0</v>
      </c>
      <c r="D46" s="3">
        <v>0</v>
      </c>
      <c r="E46" s="3">
        <v>0</v>
      </c>
      <c r="F46" s="13">
        <v>39527</v>
      </c>
      <c r="G46" s="1" t="s">
        <v>102</v>
      </c>
    </row>
    <row r="47" spans="1:7" x14ac:dyDescent="0.2">
      <c r="A47" s="2" t="s">
        <v>146</v>
      </c>
      <c r="B47" s="3">
        <v>0</v>
      </c>
      <c r="C47" s="3">
        <v>0</v>
      </c>
      <c r="D47" s="3">
        <v>0</v>
      </c>
      <c r="E47" s="3">
        <v>0</v>
      </c>
      <c r="F47" s="13">
        <v>32288</v>
      </c>
      <c r="G47" s="2" t="s">
        <v>103</v>
      </c>
    </row>
    <row r="48" spans="1:7" x14ac:dyDescent="0.2">
      <c r="A48" s="2" t="s">
        <v>183</v>
      </c>
      <c r="B48" s="13">
        <v>0</v>
      </c>
      <c r="C48" s="13">
        <v>18989947</v>
      </c>
      <c r="D48" s="3">
        <v>0</v>
      </c>
      <c r="E48" s="13">
        <v>1195431</v>
      </c>
      <c r="F48" s="13">
        <v>429781</v>
      </c>
      <c r="G48" s="1" t="s">
        <v>104</v>
      </c>
    </row>
    <row r="49" spans="1:7" x14ac:dyDescent="0.2">
      <c r="A49" s="2" t="s">
        <v>184</v>
      </c>
      <c r="B49" s="13">
        <v>762864</v>
      </c>
      <c r="C49" s="3">
        <v>0</v>
      </c>
      <c r="D49" s="3">
        <v>0</v>
      </c>
      <c r="E49" s="13">
        <v>174861</v>
      </c>
      <c r="F49" s="13">
        <v>1345370</v>
      </c>
      <c r="G49" s="1" t="s">
        <v>105</v>
      </c>
    </row>
    <row r="50" spans="1:7" x14ac:dyDescent="0.2">
      <c r="A50" s="2" t="s">
        <v>185</v>
      </c>
      <c r="B50" s="3">
        <v>0</v>
      </c>
      <c r="C50" s="13">
        <v>3895577</v>
      </c>
      <c r="D50" s="3">
        <v>0</v>
      </c>
      <c r="E50" s="13">
        <v>694476</v>
      </c>
      <c r="F50" s="13">
        <v>7429672</v>
      </c>
      <c r="G50" s="1" t="s">
        <v>106</v>
      </c>
    </row>
    <row r="51" spans="1:7" x14ac:dyDescent="0.2">
      <c r="A51" s="2" t="s">
        <v>186</v>
      </c>
      <c r="B51" s="13">
        <v>1120448</v>
      </c>
      <c r="C51" s="13">
        <v>4256917</v>
      </c>
      <c r="D51" s="13">
        <v>2116992</v>
      </c>
      <c r="E51" s="13">
        <v>1562357</v>
      </c>
      <c r="F51" s="13">
        <v>572973</v>
      </c>
      <c r="G51" s="1" t="s">
        <v>107</v>
      </c>
    </row>
    <row r="52" spans="1:7" x14ac:dyDescent="0.2">
      <c r="A52" s="2" t="s">
        <v>187</v>
      </c>
      <c r="B52" s="3">
        <v>0</v>
      </c>
      <c r="C52" s="3">
        <v>0</v>
      </c>
      <c r="D52" s="3">
        <v>0</v>
      </c>
      <c r="E52" s="3">
        <v>0</v>
      </c>
      <c r="F52" s="13">
        <v>278418</v>
      </c>
      <c r="G52" s="1" t="s">
        <v>108</v>
      </c>
    </row>
    <row r="53" spans="1:7" x14ac:dyDescent="0.2">
      <c r="A53" s="2" t="s">
        <v>147</v>
      </c>
      <c r="B53" s="3">
        <v>0</v>
      </c>
      <c r="C53" s="3">
        <v>0</v>
      </c>
      <c r="D53" s="3">
        <v>0</v>
      </c>
      <c r="E53" s="3">
        <v>0</v>
      </c>
      <c r="F53" s="13">
        <v>8302792</v>
      </c>
      <c r="G53" s="2" t="s">
        <v>109</v>
      </c>
    </row>
    <row r="54" spans="1:7" x14ac:dyDescent="0.2">
      <c r="A54" s="2" t="s">
        <v>148</v>
      </c>
      <c r="B54" s="3">
        <v>0</v>
      </c>
      <c r="C54" s="3">
        <v>0</v>
      </c>
      <c r="D54" s="3">
        <v>0</v>
      </c>
      <c r="E54" s="3">
        <v>0</v>
      </c>
      <c r="F54" s="13">
        <v>25262</v>
      </c>
      <c r="G54" s="2" t="s">
        <v>110</v>
      </c>
    </row>
    <row r="55" spans="1:7" x14ac:dyDescent="0.2">
      <c r="A55" s="2" t="s">
        <v>188</v>
      </c>
      <c r="B55" s="13">
        <v>0</v>
      </c>
      <c r="C55" s="3">
        <v>0</v>
      </c>
      <c r="D55" s="3">
        <v>0</v>
      </c>
      <c r="E55" s="3">
        <v>0</v>
      </c>
      <c r="F55" s="3">
        <v>0</v>
      </c>
      <c r="G55" s="1" t="s">
        <v>142</v>
      </c>
    </row>
    <row r="56" spans="1:7" x14ac:dyDescent="0.2">
      <c r="A56" s="2" t="s">
        <v>189</v>
      </c>
      <c r="B56" s="13">
        <v>396739</v>
      </c>
      <c r="C56" s="3">
        <v>0</v>
      </c>
      <c r="D56" s="13">
        <v>1062345</v>
      </c>
      <c r="E56" s="13">
        <v>491507</v>
      </c>
      <c r="F56" s="13">
        <v>1260282</v>
      </c>
      <c r="G56" s="1" t="s">
        <v>111</v>
      </c>
    </row>
    <row r="57" spans="1:7" x14ac:dyDescent="0.2">
      <c r="A57" s="2" t="s">
        <v>190</v>
      </c>
      <c r="B57" s="3">
        <v>0</v>
      </c>
      <c r="C57" s="3">
        <v>0</v>
      </c>
      <c r="D57" s="3">
        <v>0</v>
      </c>
      <c r="E57" s="3">
        <v>0</v>
      </c>
      <c r="F57" s="13">
        <v>351702</v>
      </c>
      <c r="G57" s="1" t="s">
        <v>112</v>
      </c>
    </row>
    <row r="58" spans="1:7" x14ac:dyDescent="0.2">
      <c r="A58" s="2" t="s">
        <v>191</v>
      </c>
      <c r="B58" s="13">
        <v>3138232</v>
      </c>
      <c r="C58" s="13">
        <v>12151166</v>
      </c>
      <c r="D58" s="13">
        <v>2867463</v>
      </c>
      <c r="E58" s="13">
        <v>1093229</v>
      </c>
      <c r="F58" s="13">
        <v>3500522</v>
      </c>
      <c r="G58" s="1" t="s">
        <v>113</v>
      </c>
    </row>
    <row r="59" spans="1:7" x14ac:dyDescent="0.2">
      <c r="A59" s="2" t="s">
        <v>192</v>
      </c>
      <c r="B59" s="13">
        <v>502220</v>
      </c>
      <c r="C59" s="13">
        <v>3662610</v>
      </c>
      <c r="D59" s="13">
        <v>2168378</v>
      </c>
      <c r="E59" s="13">
        <v>1494342</v>
      </c>
      <c r="F59" s="13">
        <v>1154070</v>
      </c>
      <c r="G59" s="1" t="s">
        <v>114</v>
      </c>
    </row>
    <row r="60" spans="1:7" x14ac:dyDescent="0.2">
      <c r="A60" s="2" t="s">
        <v>193</v>
      </c>
      <c r="B60" s="13">
        <v>5920503</v>
      </c>
      <c r="C60" s="13">
        <v>23966270</v>
      </c>
      <c r="D60" s="13">
        <v>8215178</v>
      </c>
      <c r="E60" s="13">
        <v>5510772</v>
      </c>
      <c r="F60" s="13">
        <v>24221063</v>
      </c>
      <c r="G60" s="1" t="s">
        <v>115</v>
      </c>
    </row>
    <row r="61" spans="1:7" x14ac:dyDescent="0.2">
      <c r="A61" s="2" t="s">
        <v>194</v>
      </c>
      <c r="B61" s="13">
        <v>5920503</v>
      </c>
      <c r="C61" s="13">
        <v>42956217</v>
      </c>
      <c r="D61" s="13">
        <v>8215178</v>
      </c>
      <c r="E61" s="13">
        <v>6706203</v>
      </c>
      <c r="F61" s="13">
        <v>24650844</v>
      </c>
      <c r="G61" s="1" t="s">
        <v>116</v>
      </c>
    </row>
    <row r="62" spans="1:7" x14ac:dyDescent="0.2">
      <c r="A62" s="2" t="s">
        <v>195</v>
      </c>
      <c r="B62" s="35">
        <v>40716379</v>
      </c>
      <c r="C62" s="35">
        <v>71940207</v>
      </c>
      <c r="D62" s="35">
        <v>53925342</v>
      </c>
      <c r="E62" s="35">
        <v>28803229</v>
      </c>
      <c r="F62" s="35">
        <v>101140392</v>
      </c>
      <c r="G62" s="1" t="s">
        <v>117</v>
      </c>
    </row>
    <row r="63" spans="1:7" x14ac:dyDescent="0.2">
      <c r="A63" t="s">
        <v>143</v>
      </c>
      <c r="B63" s="34"/>
      <c r="C63" s="34"/>
      <c r="D63" s="34"/>
      <c r="E63" s="34"/>
      <c r="F63" s="34"/>
      <c r="G63" t="s">
        <v>143</v>
      </c>
    </row>
    <row r="64" spans="1:7" x14ac:dyDescent="0.2">
      <c r="A64" s="9" t="s">
        <v>12</v>
      </c>
      <c r="B64" s="34"/>
      <c r="C64" s="34"/>
      <c r="D64" s="34"/>
      <c r="E64" s="34"/>
      <c r="F64" s="34"/>
      <c r="G64" s="9" t="s">
        <v>13</v>
      </c>
    </row>
    <row r="65" spans="1:7" x14ac:dyDescent="0.2">
      <c r="A65" s="2" t="s">
        <v>196</v>
      </c>
      <c r="B65" s="36">
        <v>13649582</v>
      </c>
      <c r="C65" s="36">
        <v>28552031</v>
      </c>
      <c r="D65" s="36">
        <v>22168849</v>
      </c>
      <c r="E65" s="36">
        <v>13975245</v>
      </c>
      <c r="F65" s="36">
        <v>25263780</v>
      </c>
      <c r="G65" s="1" t="s">
        <v>118</v>
      </c>
    </row>
    <row r="66" spans="1:7" x14ac:dyDescent="0.2">
      <c r="A66" s="2" t="s">
        <v>197</v>
      </c>
      <c r="B66" s="13">
        <v>0</v>
      </c>
      <c r="C66" s="13">
        <v>22387974</v>
      </c>
      <c r="D66" s="13">
        <v>13154228</v>
      </c>
      <c r="E66" s="3">
        <v>0</v>
      </c>
      <c r="F66" s="13">
        <v>17030946</v>
      </c>
      <c r="G66" s="1" t="s">
        <v>119</v>
      </c>
    </row>
    <row r="67" spans="1:7" x14ac:dyDescent="0.2">
      <c r="A67" s="2" t="s">
        <v>198</v>
      </c>
      <c r="B67" s="13">
        <v>13649582</v>
      </c>
      <c r="C67" s="13">
        <v>6164057</v>
      </c>
      <c r="D67" s="13">
        <v>9014621</v>
      </c>
      <c r="E67" s="13">
        <v>13975245</v>
      </c>
      <c r="F67" s="13">
        <v>8232834</v>
      </c>
      <c r="G67" s="1" t="s">
        <v>120</v>
      </c>
    </row>
    <row r="68" spans="1:7" x14ac:dyDescent="0.2">
      <c r="A68" s="2" t="s">
        <v>199</v>
      </c>
      <c r="B68" s="13">
        <v>11456974</v>
      </c>
      <c r="C68" s="13">
        <v>5256875</v>
      </c>
      <c r="D68" s="13">
        <v>5609937</v>
      </c>
      <c r="E68" s="13">
        <v>11262410</v>
      </c>
      <c r="F68" s="13">
        <v>998763</v>
      </c>
      <c r="G68" s="1" t="s">
        <v>121</v>
      </c>
    </row>
    <row r="69" spans="1:7" x14ac:dyDescent="0.2">
      <c r="A69" s="2" t="s">
        <v>200</v>
      </c>
      <c r="B69" s="13">
        <v>2192608</v>
      </c>
      <c r="C69" s="13">
        <v>907182</v>
      </c>
      <c r="D69" s="13">
        <v>3404684</v>
      </c>
      <c r="E69" s="13">
        <v>2712835</v>
      </c>
      <c r="F69" s="13">
        <v>7234071</v>
      </c>
      <c r="G69" s="1" t="s">
        <v>122</v>
      </c>
    </row>
    <row r="70" spans="1:7" x14ac:dyDescent="0.2">
      <c r="A70" s="2" t="s">
        <v>201</v>
      </c>
      <c r="B70" s="13">
        <v>0</v>
      </c>
      <c r="C70" s="13">
        <v>109384</v>
      </c>
      <c r="D70" s="13">
        <v>150000</v>
      </c>
      <c r="E70" s="13">
        <v>75283</v>
      </c>
      <c r="F70" s="13">
        <v>744930</v>
      </c>
      <c r="G70" s="1" t="s">
        <v>123</v>
      </c>
    </row>
    <row r="71" spans="1:7" x14ac:dyDescent="0.2">
      <c r="A71" s="2" t="s">
        <v>202</v>
      </c>
      <c r="B71" s="13">
        <v>1188833</v>
      </c>
      <c r="C71" s="13">
        <v>126244</v>
      </c>
      <c r="D71" s="13">
        <v>452763</v>
      </c>
      <c r="E71" s="13">
        <v>48564</v>
      </c>
      <c r="F71" s="13">
        <v>1297790</v>
      </c>
      <c r="G71" s="1" t="s">
        <v>124</v>
      </c>
    </row>
    <row r="72" spans="1:7" x14ac:dyDescent="0.2">
      <c r="A72" s="10" t="s">
        <v>203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0" t="s">
        <v>125</v>
      </c>
    </row>
    <row r="73" spans="1:7" x14ac:dyDescent="0.2">
      <c r="A73" s="2" t="s">
        <v>204</v>
      </c>
      <c r="B73" s="13">
        <v>81123</v>
      </c>
      <c r="C73" s="13">
        <v>4621</v>
      </c>
      <c r="D73" s="3">
        <v>0</v>
      </c>
      <c r="E73" s="3">
        <v>0</v>
      </c>
      <c r="F73" s="3">
        <v>0</v>
      </c>
      <c r="G73" s="1" t="s">
        <v>126</v>
      </c>
    </row>
    <row r="74" spans="1:7" x14ac:dyDescent="0.2">
      <c r="A74" s="2" t="s">
        <v>205</v>
      </c>
      <c r="B74" s="13">
        <v>375151</v>
      </c>
      <c r="C74" s="3">
        <v>0</v>
      </c>
      <c r="D74" s="3">
        <v>0</v>
      </c>
      <c r="E74" s="3">
        <v>0</v>
      </c>
      <c r="F74" s="3">
        <v>0</v>
      </c>
      <c r="G74" s="1" t="s">
        <v>127</v>
      </c>
    </row>
    <row r="75" spans="1:7" x14ac:dyDescent="0.2">
      <c r="A75" s="2" t="s">
        <v>206</v>
      </c>
      <c r="B75" s="13">
        <v>0</v>
      </c>
      <c r="C75" s="3">
        <v>0</v>
      </c>
      <c r="D75" s="3">
        <v>0</v>
      </c>
      <c r="E75" s="13">
        <v>284712</v>
      </c>
      <c r="F75" s="13">
        <v>647152</v>
      </c>
      <c r="G75" s="1" t="s">
        <v>128</v>
      </c>
    </row>
    <row r="76" spans="1:7" x14ac:dyDescent="0.2">
      <c r="A76" s="2" t="s">
        <v>207</v>
      </c>
      <c r="B76" s="3">
        <v>0</v>
      </c>
      <c r="C76" s="3">
        <v>0</v>
      </c>
      <c r="D76" s="3">
        <v>0</v>
      </c>
      <c r="E76" s="3">
        <v>0</v>
      </c>
      <c r="F76" s="13">
        <v>-744779</v>
      </c>
      <c r="G76" s="1" t="s">
        <v>129</v>
      </c>
    </row>
    <row r="77" spans="1:7" x14ac:dyDescent="0.2">
      <c r="A77" s="2" t="s">
        <v>208</v>
      </c>
      <c r="B77" s="13">
        <v>3837715</v>
      </c>
      <c r="C77" s="13">
        <v>928663</v>
      </c>
      <c r="D77" s="13">
        <v>3707447</v>
      </c>
      <c r="E77" s="13">
        <v>2401404</v>
      </c>
      <c r="F77" s="13">
        <v>6395000</v>
      </c>
      <c r="G77" s="1" t="s">
        <v>130</v>
      </c>
    </row>
    <row r="78" spans="1:7" x14ac:dyDescent="0.2">
      <c r="A78" s="2" t="s">
        <v>209</v>
      </c>
      <c r="B78" s="13">
        <v>757429</v>
      </c>
      <c r="C78" s="13">
        <v>163122</v>
      </c>
      <c r="D78" s="13">
        <v>895000</v>
      </c>
      <c r="E78" s="13">
        <v>663201</v>
      </c>
      <c r="F78" s="13">
        <v>1591930</v>
      </c>
      <c r="G78" s="1" t="s">
        <v>131</v>
      </c>
    </row>
    <row r="79" spans="1:7" x14ac:dyDescent="0.2">
      <c r="A79" s="2" t="s">
        <v>210</v>
      </c>
      <c r="B79" s="13">
        <v>3080286</v>
      </c>
      <c r="C79" s="13">
        <v>765541</v>
      </c>
      <c r="D79" s="13">
        <v>2812447</v>
      </c>
      <c r="E79" s="13">
        <v>1738203</v>
      </c>
      <c r="F79" s="13">
        <v>4803070</v>
      </c>
      <c r="G79" s="1" t="s">
        <v>132</v>
      </c>
    </row>
    <row r="80" spans="1:7" x14ac:dyDescent="0.2">
      <c r="A80" s="2" t="s">
        <v>211</v>
      </c>
      <c r="B80" s="13">
        <v>3080286</v>
      </c>
      <c r="C80" s="13">
        <v>765541</v>
      </c>
      <c r="D80" s="13">
        <v>2812447</v>
      </c>
      <c r="E80" s="13">
        <v>1738203</v>
      </c>
      <c r="F80" s="13">
        <v>4803070</v>
      </c>
      <c r="G80" s="1" t="s">
        <v>133</v>
      </c>
    </row>
    <row r="81" spans="1:7" x14ac:dyDescent="0.2">
      <c r="A81" s="2" t="s">
        <v>212</v>
      </c>
      <c r="B81" s="13">
        <v>3080286</v>
      </c>
      <c r="C81" s="13">
        <v>765541</v>
      </c>
      <c r="D81" s="13">
        <v>2812447</v>
      </c>
      <c r="E81" s="13">
        <v>1738203</v>
      </c>
      <c r="F81" s="13">
        <v>4803070</v>
      </c>
      <c r="G81" s="2" t="s">
        <v>144</v>
      </c>
    </row>
    <row r="82" spans="1:7" x14ac:dyDescent="0.2">
      <c r="A82" s="2" t="s">
        <v>213</v>
      </c>
      <c r="B82" s="35">
        <v>0</v>
      </c>
      <c r="C82" s="35">
        <v>0</v>
      </c>
      <c r="D82" s="35">
        <v>0</v>
      </c>
      <c r="E82" s="35">
        <v>0</v>
      </c>
      <c r="F82" s="35">
        <v>0</v>
      </c>
      <c r="G82" s="2" t="s">
        <v>145</v>
      </c>
    </row>
    <row r="83" spans="1:7" x14ac:dyDescent="0.2">
      <c r="A83" t="s">
        <v>143</v>
      </c>
      <c r="B83" s="34"/>
      <c r="C83" s="34"/>
      <c r="D83" s="34"/>
      <c r="E83" s="34"/>
      <c r="F83" s="34"/>
      <c r="G83" t="s">
        <v>143</v>
      </c>
    </row>
    <row r="84" spans="1:7" x14ac:dyDescent="0.2">
      <c r="A84" s="9" t="s">
        <v>15</v>
      </c>
      <c r="B84" s="34"/>
      <c r="C84" s="34"/>
      <c r="D84" s="34"/>
      <c r="E84" s="34"/>
      <c r="F84" s="34"/>
      <c r="G84" s="9" t="s">
        <v>14</v>
      </c>
    </row>
    <row r="85" spans="1:7" x14ac:dyDescent="0.2">
      <c r="A85" s="2" t="s">
        <v>214</v>
      </c>
      <c r="B85" s="36">
        <v>4216783</v>
      </c>
      <c r="C85" s="36">
        <v>11756875</v>
      </c>
      <c r="D85" s="36">
        <v>6219709</v>
      </c>
      <c r="E85" s="36">
        <v>2824318</v>
      </c>
      <c r="F85" s="36">
        <v>3578961</v>
      </c>
      <c r="G85" s="1" t="s">
        <v>134</v>
      </c>
    </row>
    <row r="86" spans="1:7" x14ac:dyDescent="0.2">
      <c r="A86" s="2" t="s">
        <v>215</v>
      </c>
      <c r="B86" s="13">
        <v>-586217</v>
      </c>
      <c r="C86" s="13">
        <v>-15392828</v>
      </c>
      <c r="D86" s="13">
        <v>-4849190</v>
      </c>
      <c r="E86" s="13">
        <v>-379576</v>
      </c>
      <c r="F86" s="13">
        <v>-5834430</v>
      </c>
      <c r="G86" s="1" t="s">
        <v>135</v>
      </c>
    </row>
    <row r="87" spans="1:7" x14ac:dyDescent="0.2">
      <c r="A87" s="2" t="s">
        <v>216</v>
      </c>
      <c r="B87" s="13">
        <v>-3750000</v>
      </c>
      <c r="C87" s="13">
        <v>2840292</v>
      </c>
      <c r="D87" s="13">
        <v>-2400000</v>
      </c>
      <c r="E87" s="13">
        <v>-2355397</v>
      </c>
      <c r="F87" s="13">
        <v>7223624</v>
      </c>
      <c r="G87" s="1" t="s">
        <v>136</v>
      </c>
    </row>
    <row r="88" spans="1:7" x14ac:dyDescent="0.2">
      <c r="A88" s="2" t="s">
        <v>217</v>
      </c>
      <c r="B88" s="13">
        <v>697575</v>
      </c>
      <c r="C88" s="13">
        <v>3612597</v>
      </c>
      <c r="D88" s="13">
        <v>6265726</v>
      </c>
      <c r="E88" s="13">
        <v>162416</v>
      </c>
      <c r="F88" s="13">
        <v>759904</v>
      </c>
      <c r="G88" s="1" t="s">
        <v>137</v>
      </c>
    </row>
    <row r="89" spans="1:7" x14ac:dyDescent="0.2">
      <c r="A89" s="2" t="s">
        <v>218</v>
      </c>
      <c r="B89" s="13">
        <v>578141</v>
      </c>
      <c r="C89" s="13">
        <v>2816936</v>
      </c>
      <c r="D89" s="13">
        <v>5236245</v>
      </c>
      <c r="E89" s="13">
        <v>251761</v>
      </c>
      <c r="F89" s="13">
        <v>5728059</v>
      </c>
      <c r="G89" s="1" t="s">
        <v>138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121A4-EC34-4D06-84BD-C959601DF8A0}">
  <dimension ref="B3:R38"/>
  <sheetViews>
    <sheetView workbookViewId="0">
      <selection activeCell="C37" sqref="C37"/>
    </sheetView>
  </sheetViews>
  <sheetFormatPr defaultRowHeight="12.75" x14ac:dyDescent="0.2"/>
  <cols>
    <col min="2" max="2" width="43.7109375" bestFit="1" customWidth="1"/>
    <col min="3" max="7" width="16.7109375" customWidth="1"/>
    <col min="8" max="8" width="35.28515625" customWidth="1"/>
  </cols>
  <sheetData>
    <row r="3" spans="2:18" ht="51" x14ac:dyDescent="0.2">
      <c r="B3" s="15"/>
      <c r="C3" s="32" t="s">
        <v>7</v>
      </c>
      <c r="D3" s="33" t="s">
        <v>0</v>
      </c>
      <c r="E3" s="33" t="s">
        <v>1</v>
      </c>
      <c r="F3" s="33" t="s">
        <v>8</v>
      </c>
      <c r="G3" s="33" t="s">
        <v>9</v>
      </c>
      <c r="H3" s="15"/>
    </row>
    <row r="4" spans="2:18" ht="30" x14ac:dyDescent="0.2">
      <c r="B4" s="16" t="s">
        <v>16</v>
      </c>
      <c r="C4" s="32" t="s">
        <v>2</v>
      </c>
      <c r="D4" s="33" t="s">
        <v>4</v>
      </c>
      <c r="E4" s="33" t="s">
        <v>3</v>
      </c>
      <c r="F4" s="33" t="s">
        <v>6</v>
      </c>
      <c r="G4" s="33" t="s">
        <v>5</v>
      </c>
      <c r="H4" s="16" t="s">
        <v>17</v>
      </c>
    </row>
    <row r="5" spans="2:18" ht="15" x14ac:dyDescent="0.2">
      <c r="B5" s="17"/>
      <c r="C5" s="5">
        <v>131220</v>
      </c>
      <c r="D5" s="4">
        <v>131051</v>
      </c>
      <c r="E5" s="4">
        <v>131221</v>
      </c>
      <c r="F5" s="4">
        <v>131222</v>
      </c>
      <c r="G5" s="4">
        <v>131052</v>
      </c>
      <c r="H5" s="17"/>
    </row>
    <row r="6" spans="2:18" ht="14.25" x14ac:dyDescent="0.2">
      <c r="B6" s="18" t="s">
        <v>18</v>
      </c>
      <c r="C6" s="28">
        <v>1</v>
      </c>
      <c r="D6" s="28">
        <v>1</v>
      </c>
      <c r="E6" s="28">
        <v>1</v>
      </c>
      <c r="F6" s="28">
        <v>1</v>
      </c>
      <c r="G6" s="28">
        <v>1</v>
      </c>
      <c r="H6" s="19" t="s">
        <v>19</v>
      </c>
    </row>
    <row r="7" spans="2:18" ht="14.25" x14ac:dyDescent="0.2">
      <c r="B7" s="18" t="s">
        <v>20</v>
      </c>
      <c r="C7" s="28">
        <v>3.75</v>
      </c>
      <c r="D7" s="28">
        <v>2.5</v>
      </c>
      <c r="E7" s="28">
        <v>3.43</v>
      </c>
      <c r="F7" s="28">
        <v>1.56</v>
      </c>
      <c r="G7" s="28">
        <v>2.48</v>
      </c>
      <c r="H7" s="20" t="s">
        <v>21</v>
      </c>
      <c r="N7" s="37"/>
      <c r="O7" s="37"/>
      <c r="P7" s="37"/>
      <c r="Q7" s="37"/>
      <c r="R7" s="37"/>
    </row>
    <row r="8" spans="2:18" ht="14.25" x14ac:dyDescent="0.2">
      <c r="B8" s="18" t="s">
        <v>22</v>
      </c>
      <c r="C8" s="28">
        <v>1101399.8500000001</v>
      </c>
      <c r="D8" s="28">
        <v>266688.7</v>
      </c>
      <c r="E8" s="28">
        <v>286788.76</v>
      </c>
      <c r="F8" s="28">
        <v>540957.85</v>
      </c>
      <c r="G8" s="28">
        <v>2057981.72</v>
      </c>
      <c r="H8" s="20" t="s">
        <v>23</v>
      </c>
      <c r="N8" s="37"/>
      <c r="O8" s="37"/>
      <c r="P8" s="37"/>
      <c r="Q8" s="37"/>
      <c r="R8" s="37"/>
    </row>
    <row r="9" spans="2:18" ht="14.25" x14ac:dyDescent="0.2">
      <c r="B9" s="18" t="s">
        <v>24</v>
      </c>
      <c r="C9" s="28">
        <v>293983</v>
      </c>
      <c r="D9" s="28">
        <v>107035</v>
      </c>
      <c r="E9" s="28">
        <v>92071</v>
      </c>
      <c r="F9" s="28">
        <v>351020</v>
      </c>
      <c r="G9" s="28">
        <v>822922</v>
      </c>
      <c r="H9" s="20" t="s">
        <v>25</v>
      </c>
      <c r="N9" s="37"/>
      <c r="O9" s="37"/>
      <c r="P9" s="37"/>
      <c r="Q9" s="37"/>
      <c r="R9" s="37"/>
    </row>
    <row r="10" spans="2:18" ht="14.25" x14ac:dyDescent="0.2">
      <c r="B10" s="18" t="s">
        <v>26</v>
      </c>
      <c r="C10" s="28">
        <v>74</v>
      </c>
      <c r="D10" s="28">
        <v>307</v>
      </c>
      <c r="E10" s="28">
        <v>241</v>
      </c>
      <c r="F10" s="28">
        <v>166</v>
      </c>
      <c r="G10" s="28">
        <v>619</v>
      </c>
      <c r="H10" s="20" t="s">
        <v>27</v>
      </c>
      <c r="N10" s="37"/>
      <c r="O10" s="37"/>
      <c r="P10" s="37"/>
      <c r="Q10" s="37"/>
      <c r="R10" s="37"/>
    </row>
    <row r="11" spans="2:18" ht="14.25" x14ac:dyDescent="0.2">
      <c r="B11" s="18" t="s">
        <v>28</v>
      </c>
      <c r="C11" s="28">
        <v>15000000</v>
      </c>
      <c r="D11" s="28">
        <v>16500000</v>
      </c>
      <c r="E11" s="28">
        <v>20000000</v>
      </c>
      <c r="F11" s="28">
        <v>15000000</v>
      </c>
      <c r="G11" s="28">
        <v>40500000</v>
      </c>
      <c r="H11" s="20" t="s">
        <v>29</v>
      </c>
      <c r="N11" s="37"/>
      <c r="O11" s="37"/>
      <c r="P11" s="37"/>
      <c r="Q11" s="37"/>
      <c r="R11" s="37"/>
    </row>
    <row r="12" spans="2:18" ht="14.25" x14ac:dyDescent="0.2">
      <c r="B12" s="18" t="s">
        <v>30</v>
      </c>
      <c r="C12" s="28">
        <v>56250000</v>
      </c>
      <c r="D12" s="28">
        <v>41250000</v>
      </c>
      <c r="E12" s="28">
        <v>68600000</v>
      </c>
      <c r="F12" s="28">
        <v>23400000</v>
      </c>
      <c r="G12" s="28">
        <v>100440000</v>
      </c>
      <c r="H12" s="20" t="s">
        <v>31</v>
      </c>
      <c r="N12" s="37"/>
      <c r="O12" s="37"/>
      <c r="P12" s="37"/>
      <c r="Q12" s="37"/>
      <c r="R12" s="37"/>
    </row>
    <row r="13" spans="2:18" ht="14.25" x14ac:dyDescent="0.2">
      <c r="B13" s="18" t="s">
        <v>32</v>
      </c>
      <c r="C13" s="22">
        <v>45291</v>
      </c>
      <c r="D13" s="22">
        <v>45291</v>
      </c>
      <c r="E13" s="22">
        <v>45291</v>
      </c>
      <c r="F13" s="22">
        <v>45291</v>
      </c>
      <c r="G13" s="22">
        <v>45291</v>
      </c>
      <c r="H13" s="20" t="s">
        <v>33</v>
      </c>
    </row>
    <row r="16" spans="2:18" ht="15" x14ac:dyDescent="0.2">
      <c r="B16" s="23" t="s">
        <v>34</v>
      </c>
      <c r="C16" s="24"/>
      <c r="D16" s="24"/>
      <c r="E16" s="24"/>
      <c r="F16" s="24"/>
      <c r="G16" s="24"/>
      <c r="H16" s="25" t="s">
        <v>35</v>
      </c>
    </row>
    <row r="17" spans="2:8" ht="14.25" x14ac:dyDescent="0.2">
      <c r="B17" s="26" t="s">
        <v>36</v>
      </c>
      <c r="C17" s="27">
        <f>+C9*100/C11</f>
        <v>1.9598866666666668</v>
      </c>
      <c r="D17" s="27">
        <f t="shared" ref="D17:G17" si="0">+D9*100/D11</f>
        <v>0.64869696969696966</v>
      </c>
      <c r="E17" s="27">
        <f t="shared" si="0"/>
        <v>0.46035500000000001</v>
      </c>
      <c r="F17" s="27">
        <f t="shared" si="0"/>
        <v>2.3401333333333332</v>
      </c>
      <c r="G17" s="27">
        <f t="shared" si="0"/>
        <v>2.031906172839506</v>
      </c>
      <c r="H17" s="19" t="s">
        <v>37</v>
      </c>
    </row>
    <row r="18" spans="2:8" ht="14.25" x14ac:dyDescent="0.2">
      <c r="B18" s="18" t="s">
        <v>38</v>
      </c>
      <c r="C18" s="28">
        <f>'Annual Financial Data'!B81/'Financial Ratios'!C11</f>
        <v>0.20535239999999999</v>
      </c>
      <c r="D18" s="28">
        <f>'Annual Financial Data'!C81/'Financial Ratios'!D11</f>
        <v>4.6396424242424239E-2</v>
      </c>
      <c r="E18" s="28">
        <f>'Annual Financial Data'!D81/'Financial Ratios'!E11</f>
        <v>0.14062235000000001</v>
      </c>
      <c r="F18" s="28">
        <f>'Annual Financial Data'!E81/'Financial Ratios'!F11</f>
        <v>0.1158802</v>
      </c>
      <c r="G18" s="28">
        <f>'Annual Financial Data'!F81/'Financial Ratios'!G11</f>
        <v>0.11859432098765432</v>
      </c>
      <c r="H18" s="20" t="s">
        <v>39</v>
      </c>
    </row>
    <row r="19" spans="2:8" ht="14.25" x14ac:dyDescent="0.2">
      <c r="B19" s="18" t="s">
        <v>40</v>
      </c>
      <c r="C19" s="28">
        <f>'Annual Financial Data'!B41/'Financial Ratios'!C11</f>
        <v>2.3197250666666664</v>
      </c>
      <c r="D19" s="28">
        <f>'Annual Financial Data'!C41/'Financial Ratios'!D11</f>
        <v>1.7566054545454546</v>
      </c>
      <c r="E19" s="28">
        <f>'Annual Financial Data'!D41/'Financial Ratios'!E11</f>
        <v>2.2855082000000002</v>
      </c>
      <c r="F19" s="28">
        <f>'Annual Financial Data'!E41/'Financial Ratios'!F11</f>
        <v>1.4731350666666667</v>
      </c>
      <c r="G19" s="28">
        <f>'Annual Financial Data'!F41/'Financial Ratios'!G11</f>
        <v>1.8885904444444443</v>
      </c>
      <c r="H19" s="20" t="s">
        <v>41</v>
      </c>
    </row>
    <row r="20" spans="2:8" ht="14.25" x14ac:dyDescent="0.2">
      <c r="B20" s="18" t="s">
        <v>42</v>
      </c>
      <c r="C20" s="28">
        <f>C12/'Annual Financial Data'!B81</f>
        <v>18.261291321650003</v>
      </c>
      <c r="D20" s="28">
        <f>D12/'Annual Financial Data'!C81</f>
        <v>53.883462806041742</v>
      </c>
      <c r="E20" s="28">
        <f>E12/'Annual Financial Data'!D81</f>
        <v>24.39157075671115</v>
      </c>
      <c r="F20" s="28">
        <f>F12/'Annual Financial Data'!E81</f>
        <v>13.462179043529439</v>
      </c>
      <c r="G20" s="28">
        <f>G12/'Annual Financial Data'!F81</f>
        <v>20.911625273002475</v>
      </c>
      <c r="H20" s="20" t="s">
        <v>43</v>
      </c>
    </row>
    <row r="21" spans="2:8" ht="14.25" x14ac:dyDescent="0.2">
      <c r="B21" s="18" t="s">
        <v>44</v>
      </c>
      <c r="C21" s="28">
        <f>C12/'Annual Financial Data'!B41</f>
        <v>1.6165708832851342</v>
      </c>
      <c r="D21" s="28">
        <f>D12/'Annual Financial Data'!C41</f>
        <v>1.4231994973776902</v>
      </c>
      <c r="E21" s="28">
        <f>E12/'Annual Financial Data'!D41</f>
        <v>1.500760312301658</v>
      </c>
      <c r="F21" s="28">
        <f>F12/'Annual Financial Data'!E41</f>
        <v>1.0589660346147938</v>
      </c>
      <c r="G21" s="28">
        <f>G12/'Annual Financial Data'!F41</f>
        <v>1.3131486539579136</v>
      </c>
      <c r="H21" s="20" t="s">
        <v>45</v>
      </c>
    </row>
    <row r="22" spans="2:8" x14ac:dyDescent="0.2">
      <c r="B22" s="29"/>
      <c r="C22" s="30"/>
      <c r="D22" s="30"/>
      <c r="E22" s="30"/>
      <c r="F22" s="30"/>
      <c r="G22" s="30"/>
    </row>
    <row r="23" spans="2:8" ht="14.25" x14ac:dyDescent="0.2">
      <c r="B23" s="18" t="s">
        <v>46</v>
      </c>
      <c r="C23" s="28">
        <f>'Annual Financial Data'!B67*100/'Annual Financial Data'!B65</f>
        <v>100</v>
      </c>
      <c r="D23" s="28">
        <f>'Annual Financial Data'!C67*100/'Annual Financial Data'!C65</f>
        <v>21.588856498509685</v>
      </c>
      <c r="E23" s="28">
        <f>'Annual Financial Data'!D67*100/'Annual Financial Data'!D65</f>
        <v>40.66345979441693</v>
      </c>
      <c r="F23" s="28">
        <f>'Annual Financial Data'!E67*100/'Annual Financial Data'!E65</f>
        <v>100</v>
      </c>
      <c r="G23" s="28">
        <f>'Annual Financial Data'!F67*100/'Annual Financial Data'!F65</f>
        <v>32.587498782842474</v>
      </c>
      <c r="H23" s="20" t="s">
        <v>47</v>
      </c>
    </row>
    <row r="24" spans="2:8" ht="28.5" x14ac:dyDescent="0.2">
      <c r="B24" s="18" t="s">
        <v>48</v>
      </c>
      <c r="C24" s="28">
        <f>('Annual Financial Data'!B77+'Annual Financial Data'!B75)*100/'Annual Financial Data'!B65</f>
        <v>28.115989192929131</v>
      </c>
      <c r="D24" s="28">
        <f>('Annual Financial Data'!C77+'Annual Financial Data'!C75)*100/'Annual Financial Data'!C65</f>
        <v>3.2525286905159216</v>
      </c>
      <c r="E24" s="28">
        <f>('Annual Financial Data'!D77+'Annual Financial Data'!D75)*100/'Annual Financial Data'!D65</f>
        <v>16.72367834703552</v>
      </c>
      <c r="F24" s="28">
        <f>('Annual Financial Data'!E77+'Annual Financial Data'!E75)*100/'Annual Financial Data'!E65</f>
        <v>19.220528870871316</v>
      </c>
      <c r="G24" s="28">
        <f>('Annual Financial Data'!F77+'Annual Financial Data'!F75)*100/'Annual Financial Data'!F65</f>
        <v>27.874498590472211</v>
      </c>
      <c r="H24" s="20" t="s">
        <v>49</v>
      </c>
    </row>
    <row r="25" spans="2:8" ht="14.25" x14ac:dyDescent="0.2">
      <c r="B25" s="18" t="s">
        <v>50</v>
      </c>
      <c r="C25" s="28">
        <f>'Annual Financial Data'!B80*100/'Annual Financial Data'!B65</f>
        <v>22.566888861505063</v>
      </c>
      <c r="D25" s="28">
        <f>'Annual Financial Data'!C80*100/'Annual Financial Data'!C65</f>
        <v>2.6812138162780785</v>
      </c>
      <c r="E25" s="28">
        <f>'Annual Financial Data'!D80*100/'Annual Financial Data'!D65</f>
        <v>12.686481828623579</v>
      </c>
      <c r="F25" s="28">
        <f>'Annual Financial Data'!E80*100/'Annual Financial Data'!E65</f>
        <v>12.437728283117755</v>
      </c>
      <c r="G25" s="28">
        <f>'Annual Financial Data'!F80*100/'Annual Financial Data'!F65</f>
        <v>19.01168392061679</v>
      </c>
      <c r="H25" s="20" t="s">
        <v>51</v>
      </c>
    </row>
    <row r="26" spans="2:8" ht="14.25" x14ac:dyDescent="0.2">
      <c r="B26" s="18" t="s">
        <v>52</v>
      </c>
      <c r="C26" s="28">
        <f>'Annual Financial Data'!B80*100/'Annual Financial Data'!B32</f>
        <v>7.5652257780585055</v>
      </c>
      <c r="D26" s="28">
        <f>'Annual Financial Data'!C80*100/'Annual Financial Data'!C32</f>
        <v>1.0641351087577493</v>
      </c>
      <c r="E26" s="28">
        <f>'Annual Financial Data'!D80*100/'Annual Financial Data'!D32</f>
        <v>5.2154458287904788</v>
      </c>
      <c r="F26" s="28">
        <f>'Annual Financial Data'!E80*100/'Annual Financial Data'!E32</f>
        <v>6.0347504788438826</v>
      </c>
      <c r="G26" s="28">
        <f>'Annual Financial Data'!F80*100/'Annual Financial Data'!F32</f>
        <v>4.7489137673106905</v>
      </c>
      <c r="H26" s="20" t="s">
        <v>53</v>
      </c>
    </row>
    <row r="27" spans="2:8" ht="14.25" x14ac:dyDescent="0.2">
      <c r="B27" s="18" t="s">
        <v>54</v>
      </c>
      <c r="C27" s="28">
        <f>'Annual Financial Data'!B81*100/'Annual Financial Data'!B41</f>
        <v>8.8524456174059249</v>
      </c>
      <c r="D27" s="28">
        <f>'Annual Financial Data'!C81*100/'Annual Financial Data'!C41</f>
        <v>2.6412547064776106</v>
      </c>
      <c r="E27" s="28">
        <f>'Annual Financial Data'!D81*100/'Annual Financial Data'!D41</f>
        <v>6.1527825627578148</v>
      </c>
      <c r="F27" s="28">
        <f>'Annual Financial Data'!E81*100/'Annual Financial Data'!E41</f>
        <v>7.8662305054082839</v>
      </c>
      <c r="G27" s="28">
        <f>'Annual Financial Data'!F81*100/'Annual Financial Data'!F41</f>
        <v>6.2795150391931855</v>
      </c>
      <c r="H27" s="20" t="s">
        <v>55</v>
      </c>
    </row>
    <row r="28" spans="2:8" x14ac:dyDescent="0.2">
      <c r="B28" s="29"/>
      <c r="C28" s="30"/>
      <c r="D28" s="30"/>
      <c r="E28" s="30"/>
      <c r="F28" s="30"/>
      <c r="G28" s="30"/>
    </row>
    <row r="29" spans="2:8" ht="14.25" x14ac:dyDescent="0.2">
      <c r="B29" s="18" t="s">
        <v>56</v>
      </c>
      <c r="C29" s="28">
        <f>'Annual Financial Data'!B61*100/'Annual Financial Data'!B32</f>
        <v>14.540838712597699</v>
      </c>
      <c r="D29" s="28">
        <f>'Annual Financial Data'!C61*100/'Annual Financial Data'!C32</f>
        <v>59.710999997539624</v>
      </c>
      <c r="E29" s="28">
        <f>'Annual Financial Data'!D61*100/'Annual Financial Data'!D32</f>
        <v>15.234354934642788</v>
      </c>
      <c r="F29" s="28">
        <f>'Annual Financial Data'!E61*100/'Annual Financial Data'!E32</f>
        <v>23.282816659201647</v>
      </c>
      <c r="G29" s="28">
        <f>'Annual Financial Data'!F61*100/'Annual Financial Data'!F32</f>
        <v>24.372897427567811</v>
      </c>
      <c r="H29" s="20" t="s">
        <v>57</v>
      </c>
    </row>
    <row r="30" spans="2:8" ht="14.25" x14ac:dyDescent="0.2">
      <c r="B30" s="18" t="s">
        <v>58</v>
      </c>
      <c r="C30" s="28">
        <f>'Annual Financial Data'!B43*100/'Annual Financial Data'!B32</f>
        <v>85.459161287402296</v>
      </c>
      <c r="D30" s="28">
        <f>'Annual Financial Data'!C43*100/'Annual Financial Data'!C32</f>
        <v>40.289000002460376</v>
      </c>
      <c r="E30" s="28">
        <f>'Annual Financial Data'!D43*100/'Annual Financial Data'!D32</f>
        <v>84.765645065357205</v>
      </c>
      <c r="F30" s="28">
        <f>'Annual Financial Data'!E43*100/'Annual Financial Data'!E32</f>
        <v>76.717183340798357</v>
      </c>
      <c r="G30" s="28">
        <f>'Annual Financial Data'!F43*100/'Annual Financial Data'!F32</f>
        <v>75.627102572432193</v>
      </c>
      <c r="H30" s="20" t="s">
        <v>59</v>
      </c>
    </row>
    <row r="31" spans="2:8" ht="14.25" x14ac:dyDescent="0.2">
      <c r="B31" s="18" t="s">
        <v>60</v>
      </c>
      <c r="C31" s="28" t="s">
        <v>72</v>
      </c>
      <c r="D31" s="28" t="s">
        <v>72</v>
      </c>
      <c r="E31" s="28" t="s">
        <v>72</v>
      </c>
      <c r="F31" s="28">
        <f>('Annual Financial Data'!E77+'Annual Financial Data'!E75)/'Annual Financial Data'!E75</f>
        <v>9.434502233836298</v>
      </c>
      <c r="G31" s="28">
        <f>('Annual Financial Data'!F77+'Annual Financial Data'!F75)/'Annual Financial Data'!F75</f>
        <v>10.881758844908152</v>
      </c>
      <c r="H31" s="20" t="s">
        <v>61</v>
      </c>
    </row>
    <row r="32" spans="2:8" x14ac:dyDescent="0.2">
      <c r="B32" s="29"/>
      <c r="C32" s="30"/>
      <c r="D32" s="30"/>
      <c r="E32" s="30"/>
      <c r="F32" s="30"/>
      <c r="G32" s="30"/>
    </row>
    <row r="33" spans="2:8" ht="14.25" x14ac:dyDescent="0.2">
      <c r="B33" s="18" t="s">
        <v>62</v>
      </c>
      <c r="C33" s="28">
        <f>'Annual Financial Data'!B65/'Annual Financial Data'!B32</f>
        <v>0.33523565541032024</v>
      </c>
      <c r="D33" s="28">
        <f>'Annual Financial Data'!C65/'Annual Financial Data'!C32</f>
        <v>0.39688558305093563</v>
      </c>
      <c r="E33" s="28">
        <f>'Annual Financial Data'!D65/'Annual Financial Data'!D32</f>
        <v>0.41110261294216732</v>
      </c>
      <c r="F33" s="28">
        <f>'Annual Financial Data'!E65/'Annual Financial Data'!E32</f>
        <v>0.48519716313750794</v>
      </c>
      <c r="G33" s="28">
        <f>'Annual Financial Data'!F65/'Annual Financial Data'!F32</f>
        <v>0.24978922367633299</v>
      </c>
      <c r="H33" s="20" t="s">
        <v>63</v>
      </c>
    </row>
    <row r="34" spans="2:8" ht="14.25" x14ac:dyDescent="0.2">
      <c r="B34" s="18" t="s">
        <v>64</v>
      </c>
      <c r="C34" s="28">
        <f>'Annual Financial Data'!B65/('Annual Financial Data'!B14+'Annual Financial Data'!B21)</f>
        <v>0.71055216330977322</v>
      </c>
      <c r="D34" s="28">
        <f>'Annual Financial Data'!C65/('Annual Financial Data'!C14+'Annual Financial Data'!C21)</f>
        <v>0.45699442557678116</v>
      </c>
      <c r="E34" s="28">
        <f>'Annual Financial Data'!D65/('Annual Financial Data'!D14+'Annual Financial Data'!D21)</f>
        <v>0.55848500670796231</v>
      </c>
      <c r="F34" s="28">
        <f>'Annual Financial Data'!E65/('Annual Financial Data'!E14+'Annual Financial Data'!E21)</f>
        <v>0.53479083443893105</v>
      </c>
      <c r="G34" s="28">
        <f>'Annual Financial Data'!F65/('Annual Financial Data'!F14+'Annual Financial Data'!F21)</f>
        <v>0.7301461183540634</v>
      </c>
      <c r="H34" s="20" t="s">
        <v>65</v>
      </c>
    </row>
    <row r="35" spans="2:8" ht="14.25" x14ac:dyDescent="0.2">
      <c r="B35" s="18" t="s">
        <v>66</v>
      </c>
      <c r="C35" s="28">
        <f>'Annual Financial Data'!B65/'Financial Ratios'!C38</f>
        <v>1.6417474645651335</v>
      </c>
      <c r="D35" s="28">
        <f>'Annual Financial Data'!C65/'Financial Ratios'!D38</f>
        <v>-1.8657265772566922</v>
      </c>
      <c r="E35" s="28">
        <f>'Annual Financial Data'!D65/'Financial Ratios'!E38</f>
        <v>3.6852596588904816</v>
      </c>
      <c r="F35" s="28">
        <f>'Annual Financial Data'!E65/'Financial Ratios'!F38</f>
        <v>-4.9213565168886726</v>
      </c>
      <c r="G35" s="28">
        <f>'Annual Financial Data'!F65/'Financial Ratios'!G38</f>
        <v>-3.2027107663563865</v>
      </c>
      <c r="H35" s="20" t="s">
        <v>67</v>
      </c>
    </row>
    <row r="36" spans="2:8" x14ac:dyDescent="0.2">
      <c r="B36" s="29"/>
      <c r="C36" s="30"/>
      <c r="D36" s="30"/>
      <c r="E36" s="30"/>
      <c r="F36" s="30"/>
      <c r="G36" s="30"/>
    </row>
    <row r="37" spans="2:8" ht="14.25" x14ac:dyDescent="0.2">
      <c r="B37" s="18" t="s">
        <v>68</v>
      </c>
      <c r="C37" s="28">
        <f>'Annual Financial Data'!B31/'Annual Financial Data'!B60</f>
        <v>2.4042822037249199</v>
      </c>
      <c r="D37" s="28">
        <f>'Annual Financial Data'!C31/'Annual Financial Data'!C60</f>
        <v>0.36145933430608934</v>
      </c>
      <c r="E37" s="28">
        <f>'Annual Financial Data'!D31/'Annual Financial Data'!D60</f>
        <v>1.7322477979174644</v>
      </c>
      <c r="F37" s="28">
        <f>'Annual Financial Data'!E31/'Annual Financial Data'!E60</f>
        <v>0.48469760679628915</v>
      </c>
      <c r="G37" s="28">
        <f>'Annual Financial Data'!F31/'Annual Financial Data'!F60</f>
        <v>0.67432275784097506</v>
      </c>
      <c r="H37" s="20" t="s">
        <v>69</v>
      </c>
    </row>
    <row r="38" spans="2:8" ht="14.25" x14ac:dyDescent="0.2">
      <c r="B38" s="18" t="s">
        <v>70</v>
      </c>
      <c r="C38" s="21">
        <f>'Annual Financial Data'!B31-'Annual Financial Data'!B60</f>
        <v>8314057</v>
      </c>
      <c r="D38" s="21">
        <f>'Annual Financial Data'!C31-'Annual Financial Data'!C60</f>
        <v>-15303438</v>
      </c>
      <c r="E38" s="21">
        <f>'Annual Financial Data'!D31-'Annual Financial Data'!D60</f>
        <v>6015546</v>
      </c>
      <c r="F38" s="21">
        <f>'Annual Financial Data'!E31-'Annual Financial Data'!E60</f>
        <v>-2839714</v>
      </c>
      <c r="G38" s="21">
        <f>'Annual Financial Data'!F31-'Annual Financial Data'!F60</f>
        <v>-7888249</v>
      </c>
      <c r="H38" s="20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2023-07-31T09:14:22Z</dcterms:created>
  <dcterms:modified xsi:type="dcterms:W3CDTF">2024-07-18T08:47:48Z</dcterms:modified>
</cp:coreProperties>
</file>